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160" yWindow="15" windowWidth="17340" windowHeight="1071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externalReferences>
    <externalReference r:id="rId17"/>
  </externalReferences>
  <calcPr calcId="125725"/>
</workbook>
</file>

<file path=xl/calcChain.xml><?xml version="1.0" encoding="utf-8"?>
<calcChain xmlns="http://schemas.openxmlformats.org/spreadsheetml/2006/main">
  <c r="L28" i="1"/>
  <c r="K28"/>
  <c r="J28"/>
  <c r="L27"/>
  <c r="K27"/>
  <c r="J27"/>
  <c r="J25"/>
  <c r="K25" s="1"/>
  <c r="L25" s="1"/>
  <c r="K24"/>
  <c r="L24" s="1"/>
  <c r="J24"/>
  <c r="J23"/>
  <c r="K23" s="1"/>
  <c r="L23" s="1"/>
  <c r="K22"/>
  <c r="L22" s="1"/>
  <c r="J22"/>
  <c r="J21"/>
  <c r="K21" s="1"/>
  <c r="L21" s="1"/>
  <c r="K20"/>
  <c r="L20" s="1"/>
  <c r="J20"/>
  <c r="J19"/>
  <c r="K19" s="1"/>
  <c r="L19" s="1"/>
  <c r="K18"/>
  <c r="L18" s="1"/>
  <c r="J18"/>
  <c r="J17"/>
  <c r="K17" s="1"/>
  <c r="L17" s="1"/>
  <c r="K16"/>
  <c r="L16" s="1"/>
  <c r="J16"/>
  <c r="J15"/>
  <c r="K15" s="1"/>
  <c r="L15" s="1"/>
  <c r="K14"/>
  <c r="L14" s="1"/>
  <c r="J14"/>
  <c r="J13"/>
  <c r="K13" s="1"/>
  <c r="L13" s="1"/>
  <c r="K12"/>
  <c r="L12" s="1"/>
  <c r="J12"/>
  <c r="J11"/>
  <c r="K11" s="1"/>
  <c r="L11" s="1"/>
  <c r="K10"/>
  <c r="L10" s="1"/>
  <c r="J10"/>
  <c r="J9"/>
  <c r="K9" s="1"/>
  <c r="L9" s="1"/>
  <c r="K8"/>
  <c r="L8" s="1"/>
  <c r="J8"/>
  <c r="J7"/>
  <c r="K7" s="1"/>
  <c r="L7" s="1"/>
  <c r="K6"/>
  <c r="L6" s="1"/>
  <c r="J6"/>
  <c r="J5"/>
  <c r="K5" s="1"/>
  <c r="L5" s="1"/>
  <c r="K4"/>
  <c r="L4" s="1"/>
  <c r="J4"/>
  <c r="J26"/>
  <c r="K26" s="1"/>
  <c r="L26" s="1"/>
  <c r="L3"/>
  <c r="B29"/>
  <c r="B30" s="1"/>
  <c r="J3"/>
  <c r="C29"/>
  <c r="C30" s="1"/>
  <c r="D29"/>
  <c r="D30" s="1"/>
  <c r="E29"/>
  <c r="E30" s="1"/>
  <c r="F29"/>
  <c r="F30" s="1"/>
  <c r="G29"/>
  <c r="G30" s="1"/>
  <c r="H29"/>
  <c r="H30" s="1"/>
  <c r="I29"/>
  <c r="I30" s="1"/>
  <c r="A5" i="2"/>
  <c r="B5"/>
  <c r="C5"/>
  <c r="D5"/>
  <c r="E5"/>
  <c r="F5"/>
  <c r="G5"/>
  <c r="H5"/>
  <c r="I5"/>
  <c r="J5"/>
  <c r="K5"/>
  <c r="L5"/>
  <c r="M5"/>
  <c r="N5"/>
  <c r="O5"/>
  <c r="P5"/>
  <c r="A6"/>
  <c r="B6"/>
  <c r="C6"/>
  <c r="D6"/>
  <c r="E6"/>
  <c r="F6"/>
  <c r="G6"/>
  <c r="H6"/>
  <c r="I6"/>
  <c r="J6"/>
  <c r="K6"/>
  <c r="L6"/>
  <c r="M6"/>
  <c r="N6"/>
  <c r="O6"/>
  <c r="P6"/>
  <c r="J29" i="1" l="1"/>
  <c r="K29" l="1"/>
  <c r="L34"/>
  <c r="O34"/>
  <c r="D34"/>
  <c r="H34"/>
  <c r="G34"/>
  <c r="L29"/>
  <c r="B36" s="1"/>
  <c r="C36" s="1"/>
  <c r="E34"/>
  <c r="M34"/>
  <c r="J34"/>
  <c r="C34"/>
  <c r="K34"/>
  <c r="P34"/>
  <c r="I34"/>
  <c r="F34"/>
  <c r="Q34"/>
  <c r="N34"/>
  <c r="B34"/>
  <c r="B35" l="1"/>
</calcChain>
</file>

<file path=xl/sharedStrings.xml><?xml version="1.0" encoding="utf-8"?>
<sst xmlns="http://schemas.openxmlformats.org/spreadsheetml/2006/main" count="55" uniqueCount="53">
  <si>
    <t>Punkte</t>
  </si>
  <si>
    <t>Note</t>
  </si>
  <si>
    <t>Maier Marina</t>
  </si>
  <si>
    <t>Mandrella Lisa</t>
  </si>
  <si>
    <t>Markson Charlotte</t>
  </si>
  <si>
    <t>Morlock Marina</t>
  </si>
  <si>
    <t>Mybes Matthias</t>
  </si>
  <si>
    <t>Pircher Florian</t>
  </si>
  <si>
    <t>Scherer Anja</t>
  </si>
  <si>
    <t>Schölzke Ivo</t>
  </si>
  <si>
    <t>Schwär Jule</t>
  </si>
  <si>
    <t>Schwarzmaier Martin</t>
  </si>
  <si>
    <t>Seifert Christian</t>
  </si>
  <si>
    <t>Wolff Eva</t>
  </si>
  <si>
    <t>Zähringer Benjamin</t>
  </si>
  <si>
    <t>Durchschnitt</t>
  </si>
  <si>
    <t>Obere Punktegrenze</t>
  </si>
  <si>
    <t>Anzahl</t>
  </si>
  <si>
    <t>Gesamtanzahl</t>
  </si>
  <si>
    <t>auf 30</t>
  </si>
  <si>
    <t>Gewichtung</t>
  </si>
  <si>
    <t>Wichtige Ideen eingebracht</t>
  </si>
  <si>
    <t>Prozent</t>
  </si>
  <si>
    <t>Beteiligung bei
Gruppen- und
Partnerarbeiten</t>
  </si>
  <si>
    <t>Intensiv am Un-
terrichtsgespräch
beteiligt</t>
  </si>
  <si>
    <t>Präzise
formuliert</t>
  </si>
  <si>
    <t>Immer beim
Thema ge-
wesen</t>
  </si>
  <si>
    <t>Arbeitsmateriali-
en dabei gehabt</t>
  </si>
  <si>
    <t>Unterricht nicht
gestört</t>
  </si>
  <si>
    <t>Hausaufgaben
gemacht</t>
  </si>
  <si>
    <t>Jan Acquaroli</t>
  </si>
  <si>
    <t>Lucien Bettin</t>
  </si>
  <si>
    <t>Jakob Böcherer</t>
  </si>
  <si>
    <t>Nikolas Danner</t>
  </si>
  <si>
    <t>Benjamin Dietsch</t>
  </si>
  <si>
    <t>Benjamin Eder</t>
  </si>
  <si>
    <t>Franziska Fehr</t>
  </si>
  <si>
    <t>Rebekka Forster</t>
  </si>
  <si>
    <t>Elena Grasegger</t>
  </si>
  <si>
    <t>Lea Heimkreitner</t>
  </si>
  <si>
    <t>Konrad Heymans</t>
  </si>
  <si>
    <t>Adrian Kaiser</t>
  </si>
  <si>
    <t>Annalena Knöpfle</t>
  </si>
  <si>
    <t>Carmen Kündig</t>
  </si>
  <si>
    <t>Jonas Lussi</t>
  </si>
  <si>
    <t>Clarissa Milatz</t>
  </si>
  <si>
    <t>Mareike Müller</t>
  </si>
  <si>
    <t>Alexander Schmieg</t>
  </si>
  <si>
    <t>Hannah Späth</t>
  </si>
  <si>
    <t>Danielle Stephinger</t>
  </si>
  <si>
    <t>Felix Stiefvater</t>
  </si>
  <si>
    <t>Fabian Sulzbacher</t>
  </si>
  <si>
    <t>Kategorie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</si>
</sst>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2"/>
      <name val="TimesNewRomanPS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/>
    <xf numFmtId="0" fontId="3" fillId="3" borderId="3" xfId="0" applyFont="1" applyFill="1" applyBorder="1" applyAlignment="1">
      <alignment horizontal="center" textRotation="90" wrapText="1"/>
    </xf>
    <xf numFmtId="0" fontId="3" fillId="3" borderId="16" xfId="0" applyFont="1" applyFill="1" applyBorder="1" applyAlignment="1">
      <alignment horizontal="center" textRotation="90" wrapText="1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0" xfId="0" applyFont="1" applyBorder="1"/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/>
    <xf numFmtId="2" fontId="3" fillId="2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320792699077753"/>
          <c:y val="0.11901445230738562"/>
          <c:w val="0.81020780659298308"/>
          <c:h val="0.7086284594172563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Tabelle1!$B$32:$Q$32</c:f>
              <c:numCache>
                <c:formatCode>General</c:formatCode>
                <c:ptCount val="16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</c:numCache>
            </c:numRef>
          </c:cat>
          <c:val>
            <c:numRef>
              <c:f>Tabelle1!$B$34:$Q$34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8235136"/>
        <c:axId val="42874368"/>
      </c:barChart>
      <c:catAx>
        <c:axId val="38235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NewRomanPS"/>
                    <a:ea typeface="TimesNewRomanPS"/>
                    <a:cs typeface="TimesNewRomanPS"/>
                  </a:defRPr>
                </a:pPr>
                <a:r>
                  <a:rPr lang="de-DE"/>
                  <a:t>Note</a:t>
                </a:r>
              </a:p>
            </c:rich>
          </c:tx>
          <c:layout>
            <c:manualLayout>
              <c:xMode val="edge"/>
              <c:yMode val="edge"/>
              <c:x val="0.75740085241638377"/>
              <c:y val="0.907748430180404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NewRomanPS"/>
                <a:ea typeface="TimesNewRomanPS"/>
                <a:cs typeface="TimesNewRomanPS"/>
              </a:defRPr>
            </a:pPr>
            <a:endParaRPr lang="de-DE"/>
          </a:p>
        </c:txPr>
        <c:crossAx val="42874368"/>
        <c:crosses val="autoZero"/>
        <c:lblAlgn val="ctr"/>
        <c:lblOffset val="100"/>
        <c:tickLblSkip val="2"/>
        <c:tickMarkSkip val="1"/>
      </c:catAx>
      <c:valAx>
        <c:axId val="4287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NewRomanPS"/>
                <a:ea typeface="TimesNewRomanPS"/>
                <a:cs typeface="TimesNewRomanPS"/>
              </a:defRPr>
            </a:pPr>
            <a:endParaRPr lang="de-DE"/>
          </a:p>
        </c:txPr>
        <c:crossAx val="38235136"/>
        <c:crosses val="autoZero"/>
        <c:crossBetween val="between"/>
        <c:majorUnit val="1"/>
        <c:minorUnit val="1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NewRomanPS"/>
          <a:ea typeface="TimesNewRomanPS"/>
          <a:cs typeface="TimesNewRomanPS"/>
        </a:defRPr>
      </a:pPr>
      <a:endParaRPr lang="de-DE"/>
    </a:p>
  </c:txPr>
  <c:printSettings>
    <c:headerFooter alignWithMargins="0">
      <c:oddHeader>&amp;B</c:oddHeader>
      <c:oddFooter>Seite &amp;S</c:oddFooter>
    </c:headerFooter>
    <c:pageMargins b="0.98425196899999956" l="0.78740157499999996" r="0.78740157499999996" t="0.98425196899999956" header="0.51181102300000003" footer="0.51181102300000003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161925</xdr:rowOff>
    </xdr:from>
    <xdr:to>
      <xdr:col>18</xdr:col>
      <xdr:colOff>0</xdr:colOff>
      <xdr:row>23</xdr:row>
      <xdr:rowOff>200025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0.00459</cdr:x>
      <cdr:y>0.02278</cdr:y>
    </cdr:from>
    <cdr:to>
      <cdr:x>0.36988</cdr:x>
      <cdr:y>0.09529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25" y="85725"/>
          <a:ext cx="758520" cy="2727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200" b="1" i="0" u="none" strike="noStrike" kern="1200" baseline="0">
              <a:solidFill>
                <a:srgbClr val="000000"/>
              </a:solidFill>
              <a:latin typeface="Calibri"/>
              <a:ea typeface="TimesNewRomanPS"/>
              <a:cs typeface="TimesNewRomanPS"/>
            </a:rPr>
            <a:t>Anzahl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lassenliste_MuendlicheNot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37">
          <cell r="B37">
            <v>15</v>
          </cell>
          <cell r="C37">
            <v>14</v>
          </cell>
          <cell r="D37">
            <v>13</v>
          </cell>
          <cell r="E37">
            <v>12</v>
          </cell>
          <cell r="F37">
            <v>11</v>
          </cell>
          <cell r="G37">
            <v>10</v>
          </cell>
          <cell r="H37">
            <v>9</v>
          </cell>
          <cell r="I37">
            <v>8</v>
          </cell>
          <cell r="J37">
            <v>7</v>
          </cell>
          <cell r="K37">
            <v>6</v>
          </cell>
          <cell r="L37">
            <v>5</v>
          </cell>
          <cell r="M37">
            <v>4</v>
          </cell>
          <cell r="N37">
            <v>3</v>
          </cell>
          <cell r="O37">
            <v>2</v>
          </cell>
          <cell r="P37">
            <v>1</v>
          </cell>
          <cell r="Q37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showGridLines="0" tabSelected="1" topLeftCell="A2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P26" sqref="P26"/>
    </sheetView>
  </sheetViews>
  <sheetFormatPr baseColWidth="10" defaultRowHeight="17.25" customHeight="1"/>
  <cols>
    <col min="1" max="1" width="17.625" style="11" customWidth="1"/>
    <col min="2" max="9" width="8.125" style="46" customWidth="1"/>
    <col min="10" max="12" width="6.625" style="46" customWidth="1"/>
    <col min="13" max="14" width="5.25" style="11" customWidth="1"/>
    <col min="15" max="15" width="4.875" style="11" customWidth="1"/>
    <col min="16" max="16" width="5.25" style="11" customWidth="1"/>
    <col min="17" max="17" width="6.125" style="11" customWidth="1"/>
    <col min="18" max="18" width="0.5" style="11" customWidth="1"/>
    <col min="19" max="21" width="4.75" style="11" customWidth="1"/>
    <col min="22" max="22" width="4.375" style="11" customWidth="1"/>
    <col min="23" max="23" width="18.875" style="11" customWidth="1"/>
    <col min="24" max="16384" width="11" style="11"/>
  </cols>
  <sheetData>
    <row r="2" spans="1:12" ht="87" customHeight="1">
      <c r="A2" s="47" t="s">
        <v>52</v>
      </c>
      <c r="B2" s="7" t="s">
        <v>24</v>
      </c>
      <c r="C2" s="7" t="s">
        <v>21</v>
      </c>
      <c r="D2" s="7" t="s">
        <v>25</v>
      </c>
      <c r="E2" s="7" t="s">
        <v>26</v>
      </c>
      <c r="F2" s="7" t="s">
        <v>23</v>
      </c>
      <c r="G2" s="7" t="s">
        <v>27</v>
      </c>
      <c r="H2" s="7" t="s">
        <v>28</v>
      </c>
      <c r="I2" s="8" t="s">
        <v>29</v>
      </c>
      <c r="J2" s="9" t="s">
        <v>0</v>
      </c>
      <c r="K2" s="10" t="s">
        <v>19</v>
      </c>
      <c r="L2" s="9" t="s">
        <v>1</v>
      </c>
    </row>
    <row r="3" spans="1:12" ht="17.25" customHeight="1">
      <c r="A3" s="47" t="s">
        <v>20</v>
      </c>
      <c r="B3" s="12">
        <v>4</v>
      </c>
      <c r="C3" s="12">
        <v>3</v>
      </c>
      <c r="D3" s="12">
        <v>1</v>
      </c>
      <c r="E3" s="12">
        <v>2</v>
      </c>
      <c r="F3" s="12">
        <v>1</v>
      </c>
      <c r="G3" s="12">
        <v>0.5</v>
      </c>
      <c r="H3" s="12">
        <v>1</v>
      </c>
      <c r="I3" s="13">
        <v>2</v>
      </c>
      <c r="J3" s="14">
        <f>5*SUM(B3:I3)</f>
        <v>72.5</v>
      </c>
      <c r="K3" s="15">
        <v>30</v>
      </c>
      <c r="L3" s="15">
        <f>IF(AND(K3&lt;=$B$33,K3&gt;$C$33),$B$32,0)
+IF(AND(K3&lt;=$C$33,K3&gt;$D$33),$C$32,0)
+IF(AND(K3&lt;=$D$33,K3&gt;$E$33),$D$32,0)
+IF(AND(K3&lt;=$E$33,K3&gt;$F$33),$E$32,0)
+IF(AND(K3&lt;=$F$33,K3&gt;$G$33),$F$32,0)
+IF(AND(K3&lt;=$G$33,K3&gt;$H$33),$G$32,0)
+IF(AND(K3&lt;=$H$33,K3&gt;$I$33),$H$32,0)
+IF(AND(K3&lt;=$I$33,K3&gt;$J$33),$I$32,0)
+IF(AND(K3&lt;=$J$33,K3&gt;$K$33),$J$32,0)
+IF(AND(K3&lt;=$K$33,K3&gt;$L$33),$K$32,0)
+IF(AND(K3&lt;=$L$33,K3&gt;$M$33),$L$32,0)
+IF(AND(K3&lt;=$M$33,K3&gt;$N$33),$M$32,0)
+IF(AND(K3&lt;=$N$33,K3&gt;$O$33),$N$32,0)
+IF(AND(K3&lt;=$O$33,K3&gt;$P$33),$O$32,0)
+IF(AND(K3&lt;=$P$33,K3&gt;$Q$33),$P$32,0)
+IF(AND(K3&lt;=$Q$33,K3&gt;=$R$33),$Q$32,0)</f>
        <v>15</v>
      </c>
    </row>
    <row r="4" spans="1:12" ht="17.25" customHeight="1">
      <c r="A4" s="16" t="s">
        <v>30</v>
      </c>
      <c r="B4" s="17">
        <v>4</v>
      </c>
      <c r="C4" s="17">
        <v>2.5</v>
      </c>
      <c r="D4" s="17">
        <v>4</v>
      </c>
      <c r="E4" s="17">
        <v>4</v>
      </c>
      <c r="F4" s="17">
        <v>5</v>
      </c>
      <c r="G4" s="17">
        <v>5</v>
      </c>
      <c r="H4" s="17">
        <v>5</v>
      </c>
      <c r="I4" s="18">
        <v>4</v>
      </c>
      <c r="J4" s="19">
        <f t="shared" ref="J4:J25" si="0">IF(COUNT(B4:I4)&gt;0,B4*$B$3+C4*$C$3+D4*$D$3+E4*$E$3+F4*$F$3+G4*$G$3+H4*$H$3+I4*$I$3,"")</f>
        <v>56</v>
      </c>
      <c r="K4" s="20">
        <f t="shared" ref="K4:K25" si="1">IF(COUNT(B4:I4)&gt;0,J4*$K$3/$J$3,"")</f>
        <v>23.172413793103448</v>
      </c>
      <c r="L4" s="21">
        <f t="shared" ref="L4:L25" si="2">IF(COUNT(B4:I4)&gt;0,IF(AND(K4&lt;=$B$33,K4&gt;$C$33),$B$32,0)
+IF(AND(K4&lt;=$C$33,K4&gt;$D$33),$C$32,0)
+IF(AND(K4&lt;=$D$33,K4&gt;$E$33),$D$32,0)
+IF(AND(K4&lt;=$E$33,K4&gt;$F$33),$E$32,0)
+IF(AND(K4&lt;=$F$33,K4&gt;$G$33),$F$32,0)
+IF(AND(K4&lt;=$G$33,K4&gt;$H$33),$G$32,0)
+IF(AND(K4&lt;=$H$33,K4&gt;$I$33),$H$32,0)
+IF(AND(K4&lt;=$I$33,K4&gt;$J$33),$I$32,0)
+IF(AND(K4&lt;=$J$33,K4&gt;$K$33),$J$32,0)
+IF(AND(K4&lt;=$K$33,K4&gt;$L$33),$K$32,0)
+IF(AND(K4&lt;=$L$33,K4&gt;$M$33),$L$32,0)
+IF(AND(K4&lt;=$M$33,K4&gt;$N$33),$M$32,0)
+IF(AND(K4&lt;=$N$33,K4&gt;$O$33),$N$32,0)
+IF(AND(K4&lt;=$O$33,K4&gt;$P$33),$O$32,0)
+IF(AND(K4&lt;=$P$33,K4&gt;$Q$33),$P$32,0)
+IF(AND(K4&lt;=$Q$33,K4&gt;=$R$33),$Q$32,0),"")</f>
        <v>11</v>
      </c>
    </row>
    <row r="5" spans="1:12" ht="17.25" customHeight="1">
      <c r="A5" s="22" t="s">
        <v>31</v>
      </c>
      <c r="B5" s="17">
        <v>3</v>
      </c>
      <c r="C5" s="17">
        <v>3</v>
      </c>
      <c r="D5" s="17">
        <v>4</v>
      </c>
      <c r="E5" s="17">
        <v>2.5</v>
      </c>
      <c r="F5" s="17">
        <v>4</v>
      </c>
      <c r="G5" s="17">
        <v>5</v>
      </c>
      <c r="H5" s="17">
        <v>3</v>
      </c>
      <c r="I5" s="18">
        <v>3.5</v>
      </c>
      <c r="J5" s="19">
        <f t="shared" si="0"/>
        <v>46.5</v>
      </c>
      <c r="K5" s="20">
        <f t="shared" si="1"/>
        <v>19.241379310344829</v>
      </c>
      <c r="L5" s="21">
        <f t="shared" si="2"/>
        <v>9</v>
      </c>
    </row>
    <row r="6" spans="1:12" ht="17.25" customHeight="1">
      <c r="A6" s="22" t="s">
        <v>32</v>
      </c>
      <c r="B6" s="17">
        <v>3</v>
      </c>
      <c r="C6" s="17">
        <v>2</v>
      </c>
      <c r="D6" s="17">
        <v>3</v>
      </c>
      <c r="E6" s="17">
        <v>3.5</v>
      </c>
      <c r="F6" s="17">
        <v>4</v>
      </c>
      <c r="G6" s="17">
        <v>4</v>
      </c>
      <c r="H6" s="17">
        <v>3</v>
      </c>
      <c r="I6" s="18">
        <v>4</v>
      </c>
      <c r="J6" s="19">
        <f t="shared" si="0"/>
        <v>45</v>
      </c>
      <c r="K6" s="20">
        <f t="shared" si="1"/>
        <v>18.620689655172413</v>
      </c>
      <c r="L6" s="21">
        <f t="shared" si="2"/>
        <v>8</v>
      </c>
    </row>
    <row r="7" spans="1:12" ht="17.25" customHeight="1">
      <c r="A7" s="22" t="s">
        <v>33</v>
      </c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5</v>
      </c>
      <c r="H7" s="17">
        <v>5</v>
      </c>
      <c r="I7" s="18">
        <v>4</v>
      </c>
      <c r="J7" s="19">
        <f t="shared" si="0"/>
        <v>41.5</v>
      </c>
      <c r="K7" s="20">
        <f t="shared" si="1"/>
        <v>17.172413793103448</v>
      </c>
      <c r="L7" s="21">
        <f t="shared" si="2"/>
        <v>7</v>
      </c>
    </row>
    <row r="8" spans="1:12" ht="17.25" customHeight="1">
      <c r="A8" s="23" t="s">
        <v>34</v>
      </c>
      <c r="B8" s="24">
        <v>3</v>
      </c>
      <c r="C8" s="25">
        <v>2</v>
      </c>
      <c r="D8" s="25">
        <v>3</v>
      </c>
      <c r="E8" s="25">
        <v>3</v>
      </c>
      <c r="F8" s="25">
        <v>5</v>
      </c>
      <c r="G8" s="25">
        <v>5</v>
      </c>
      <c r="H8" s="25">
        <v>2</v>
      </c>
      <c r="I8" s="26">
        <v>2</v>
      </c>
      <c r="J8" s="27">
        <f t="shared" si="0"/>
        <v>40.5</v>
      </c>
      <c r="K8" s="28">
        <f t="shared" si="1"/>
        <v>16.758620689655171</v>
      </c>
      <c r="L8" s="29">
        <f t="shared" si="2"/>
        <v>7</v>
      </c>
    </row>
    <row r="9" spans="1:12" ht="17.25" customHeight="1">
      <c r="A9" s="22" t="s">
        <v>35</v>
      </c>
      <c r="B9" s="17">
        <v>5</v>
      </c>
      <c r="C9" s="17">
        <v>3.5</v>
      </c>
      <c r="D9" s="17">
        <v>4</v>
      </c>
      <c r="E9" s="17">
        <v>5</v>
      </c>
      <c r="F9" s="17">
        <v>5</v>
      </c>
      <c r="G9" s="17">
        <v>5</v>
      </c>
      <c r="H9" s="17">
        <v>5</v>
      </c>
      <c r="I9" s="18">
        <v>5</v>
      </c>
      <c r="J9" s="19">
        <f t="shared" si="0"/>
        <v>67</v>
      </c>
      <c r="K9" s="20">
        <f t="shared" si="1"/>
        <v>27.724137931034484</v>
      </c>
      <c r="L9" s="21">
        <f t="shared" si="2"/>
        <v>14</v>
      </c>
    </row>
    <row r="10" spans="1:12" ht="17.25" customHeight="1">
      <c r="A10" s="22" t="s">
        <v>36</v>
      </c>
      <c r="B10" s="17">
        <v>1</v>
      </c>
      <c r="C10" s="17">
        <v>1</v>
      </c>
      <c r="D10" s="17">
        <v>3</v>
      </c>
      <c r="E10" s="17">
        <v>2</v>
      </c>
      <c r="F10" s="17">
        <v>5</v>
      </c>
      <c r="G10" s="17">
        <v>5</v>
      </c>
      <c r="H10" s="17">
        <v>2</v>
      </c>
      <c r="I10" s="18">
        <v>2</v>
      </c>
      <c r="J10" s="19">
        <f t="shared" si="0"/>
        <v>27.5</v>
      </c>
      <c r="K10" s="20">
        <f t="shared" si="1"/>
        <v>11.379310344827585</v>
      </c>
      <c r="L10" s="21">
        <f t="shared" si="2"/>
        <v>4</v>
      </c>
    </row>
    <row r="11" spans="1:12" ht="17.25" customHeight="1">
      <c r="A11" s="22" t="s">
        <v>37</v>
      </c>
      <c r="B11" s="17">
        <v>3</v>
      </c>
      <c r="C11" s="17">
        <v>2</v>
      </c>
      <c r="D11" s="17">
        <v>3</v>
      </c>
      <c r="E11" s="17">
        <v>4</v>
      </c>
      <c r="F11" s="17">
        <v>4</v>
      </c>
      <c r="G11" s="17">
        <v>5</v>
      </c>
      <c r="H11" s="17">
        <v>3</v>
      </c>
      <c r="I11" s="18">
        <v>3</v>
      </c>
      <c r="J11" s="19">
        <f t="shared" si="0"/>
        <v>44.5</v>
      </c>
      <c r="K11" s="20">
        <f t="shared" si="1"/>
        <v>18.413793103448278</v>
      </c>
      <c r="L11" s="21">
        <f t="shared" si="2"/>
        <v>8</v>
      </c>
    </row>
    <row r="12" spans="1:12" ht="17.25" customHeight="1">
      <c r="A12" s="22" t="s">
        <v>38</v>
      </c>
      <c r="B12" s="17">
        <v>2.5</v>
      </c>
      <c r="C12" s="17">
        <v>1</v>
      </c>
      <c r="D12" s="17">
        <v>3.5</v>
      </c>
      <c r="E12" s="17">
        <v>1.5</v>
      </c>
      <c r="F12" s="17">
        <v>3.5</v>
      </c>
      <c r="G12" s="17">
        <v>5</v>
      </c>
      <c r="H12" s="17">
        <v>1.5</v>
      </c>
      <c r="I12" s="18">
        <v>2</v>
      </c>
      <c r="J12" s="19">
        <f t="shared" si="0"/>
        <v>31</v>
      </c>
      <c r="K12" s="20">
        <f t="shared" si="1"/>
        <v>12.827586206896552</v>
      </c>
      <c r="L12" s="21">
        <f t="shared" si="2"/>
        <v>4</v>
      </c>
    </row>
    <row r="13" spans="1:12" ht="17.25" customHeight="1">
      <c r="A13" s="23" t="s">
        <v>39</v>
      </c>
      <c r="B13" s="24">
        <v>3</v>
      </c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>
        <v>4</v>
      </c>
      <c r="I13" s="26">
        <v>3</v>
      </c>
      <c r="J13" s="27">
        <f t="shared" si="0"/>
        <v>39.5</v>
      </c>
      <c r="K13" s="28">
        <f t="shared" si="1"/>
        <v>16.344827586206897</v>
      </c>
      <c r="L13" s="29">
        <f t="shared" si="2"/>
        <v>7</v>
      </c>
    </row>
    <row r="14" spans="1:12" ht="17.25" customHeight="1">
      <c r="A14" s="22" t="s">
        <v>40</v>
      </c>
      <c r="B14" s="17">
        <v>4</v>
      </c>
      <c r="C14" s="17">
        <v>4</v>
      </c>
      <c r="D14" s="17">
        <v>4</v>
      </c>
      <c r="E14" s="17">
        <v>5</v>
      </c>
      <c r="F14" s="17">
        <v>5</v>
      </c>
      <c r="G14" s="17">
        <v>5</v>
      </c>
      <c r="H14" s="17">
        <v>5</v>
      </c>
      <c r="I14" s="18">
        <v>4</v>
      </c>
      <c r="J14" s="19">
        <f t="shared" si="0"/>
        <v>62.5</v>
      </c>
      <c r="K14" s="20">
        <f t="shared" si="1"/>
        <v>25.862068965517242</v>
      </c>
      <c r="L14" s="21">
        <f t="shared" si="2"/>
        <v>13</v>
      </c>
    </row>
    <row r="15" spans="1:12" ht="17.25" customHeight="1">
      <c r="A15" s="22" t="s">
        <v>41</v>
      </c>
      <c r="B15" s="17">
        <v>3</v>
      </c>
      <c r="C15" s="17">
        <v>3.5</v>
      </c>
      <c r="D15" s="17">
        <v>4</v>
      </c>
      <c r="E15" s="17">
        <v>4</v>
      </c>
      <c r="F15" s="17">
        <v>4</v>
      </c>
      <c r="G15" s="17">
        <v>4</v>
      </c>
      <c r="H15" s="17">
        <v>3.5</v>
      </c>
      <c r="I15" s="18">
        <v>4</v>
      </c>
      <c r="J15" s="19">
        <f t="shared" si="0"/>
        <v>52</v>
      </c>
      <c r="K15" s="20">
        <f t="shared" si="1"/>
        <v>21.517241379310345</v>
      </c>
      <c r="L15" s="21">
        <f t="shared" si="2"/>
        <v>10</v>
      </c>
    </row>
    <row r="16" spans="1:12" ht="17.25" customHeight="1">
      <c r="A16" s="22" t="s">
        <v>42</v>
      </c>
      <c r="B16" s="17">
        <v>5</v>
      </c>
      <c r="C16" s="17">
        <v>4</v>
      </c>
      <c r="D16" s="17">
        <v>4</v>
      </c>
      <c r="E16" s="17">
        <v>4</v>
      </c>
      <c r="F16" s="17">
        <v>4</v>
      </c>
      <c r="G16" s="17">
        <v>3</v>
      </c>
      <c r="H16" s="17">
        <v>4</v>
      </c>
      <c r="I16" s="18">
        <v>4</v>
      </c>
      <c r="J16" s="19">
        <f t="shared" si="0"/>
        <v>61.5</v>
      </c>
      <c r="K16" s="20">
        <f t="shared" si="1"/>
        <v>25.448275862068964</v>
      </c>
      <c r="L16" s="21">
        <f t="shared" si="2"/>
        <v>13</v>
      </c>
    </row>
    <row r="17" spans="1:17" ht="17.25" customHeight="1">
      <c r="A17" s="22" t="s">
        <v>43</v>
      </c>
      <c r="B17" s="17">
        <v>3.5</v>
      </c>
      <c r="C17" s="17">
        <v>3</v>
      </c>
      <c r="D17" s="17">
        <v>3</v>
      </c>
      <c r="E17" s="17">
        <v>3</v>
      </c>
      <c r="F17" s="17">
        <v>5</v>
      </c>
      <c r="G17" s="17">
        <v>3</v>
      </c>
      <c r="H17" s="17">
        <v>5</v>
      </c>
      <c r="I17" s="18">
        <v>4</v>
      </c>
      <c r="J17" s="19">
        <f t="shared" si="0"/>
        <v>51.5</v>
      </c>
      <c r="K17" s="20">
        <f t="shared" si="1"/>
        <v>21.310344827586206</v>
      </c>
      <c r="L17" s="21">
        <f t="shared" si="2"/>
        <v>10</v>
      </c>
    </row>
    <row r="18" spans="1:17" ht="17.25" customHeight="1">
      <c r="A18" s="23" t="s">
        <v>44</v>
      </c>
      <c r="B18" s="24">
        <v>3</v>
      </c>
      <c r="C18" s="25">
        <v>2</v>
      </c>
      <c r="D18" s="25">
        <v>4</v>
      </c>
      <c r="E18" s="25">
        <v>4</v>
      </c>
      <c r="F18" s="25">
        <v>3</v>
      </c>
      <c r="G18" s="25">
        <v>4</v>
      </c>
      <c r="H18" s="25">
        <v>4</v>
      </c>
      <c r="I18" s="26">
        <v>4</v>
      </c>
      <c r="J18" s="27">
        <f t="shared" si="0"/>
        <v>47</v>
      </c>
      <c r="K18" s="28">
        <f t="shared" si="1"/>
        <v>19.448275862068964</v>
      </c>
      <c r="L18" s="29">
        <f t="shared" si="2"/>
        <v>9</v>
      </c>
    </row>
    <row r="19" spans="1:17" ht="17.25" customHeight="1">
      <c r="A19" s="22" t="s">
        <v>45</v>
      </c>
      <c r="B19" s="17">
        <v>3</v>
      </c>
      <c r="C19" s="17">
        <v>2</v>
      </c>
      <c r="D19" s="17">
        <v>4</v>
      </c>
      <c r="E19" s="17">
        <v>2.5</v>
      </c>
      <c r="F19" s="17">
        <v>4</v>
      </c>
      <c r="G19" s="17">
        <v>5</v>
      </c>
      <c r="H19" s="17">
        <v>3.5</v>
      </c>
      <c r="I19" s="18">
        <v>4</v>
      </c>
      <c r="J19" s="19">
        <f t="shared" si="0"/>
        <v>45</v>
      </c>
      <c r="K19" s="20">
        <f t="shared" si="1"/>
        <v>18.620689655172413</v>
      </c>
      <c r="L19" s="21">
        <f t="shared" si="2"/>
        <v>8</v>
      </c>
    </row>
    <row r="20" spans="1:17" ht="17.25" customHeight="1">
      <c r="A20" s="22" t="s">
        <v>46</v>
      </c>
      <c r="B20" s="17">
        <v>1</v>
      </c>
      <c r="C20" s="17">
        <v>1</v>
      </c>
      <c r="D20" s="17">
        <v>5</v>
      </c>
      <c r="E20" s="17">
        <v>2</v>
      </c>
      <c r="F20" s="17">
        <v>5</v>
      </c>
      <c r="G20" s="17">
        <v>4</v>
      </c>
      <c r="H20" s="17">
        <v>2</v>
      </c>
      <c r="I20" s="18">
        <v>1</v>
      </c>
      <c r="J20" s="19">
        <f t="shared" si="0"/>
        <v>27</v>
      </c>
      <c r="K20" s="20">
        <f t="shared" si="1"/>
        <v>11.172413793103448</v>
      </c>
      <c r="L20" s="21">
        <f t="shared" si="2"/>
        <v>4</v>
      </c>
    </row>
    <row r="21" spans="1:17" ht="17.25" customHeight="1">
      <c r="A21" s="22" t="s">
        <v>47</v>
      </c>
      <c r="B21" s="17">
        <v>3</v>
      </c>
      <c r="C21" s="17">
        <v>2.5</v>
      </c>
      <c r="D21" s="17">
        <v>3</v>
      </c>
      <c r="E21" s="17">
        <v>5</v>
      </c>
      <c r="F21" s="17">
        <v>5</v>
      </c>
      <c r="G21" s="17">
        <v>5</v>
      </c>
      <c r="H21" s="17">
        <v>5</v>
      </c>
      <c r="I21" s="18">
        <v>4</v>
      </c>
      <c r="J21" s="19">
        <f t="shared" si="0"/>
        <v>53</v>
      </c>
      <c r="K21" s="20">
        <f t="shared" si="1"/>
        <v>21.931034482758619</v>
      </c>
      <c r="L21" s="21">
        <f t="shared" si="2"/>
        <v>10</v>
      </c>
    </row>
    <row r="22" spans="1:17" ht="17.25" customHeight="1">
      <c r="A22" s="22" t="s">
        <v>48</v>
      </c>
      <c r="B22" s="17">
        <v>4</v>
      </c>
      <c r="C22" s="17">
        <v>3</v>
      </c>
      <c r="D22" s="17">
        <v>4</v>
      </c>
      <c r="E22" s="17">
        <v>4</v>
      </c>
      <c r="F22" s="17">
        <v>5</v>
      </c>
      <c r="G22" s="17">
        <v>5</v>
      </c>
      <c r="H22" s="17">
        <v>4</v>
      </c>
      <c r="I22" s="18">
        <v>4</v>
      </c>
      <c r="J22" s="19">
        <f t="shared" si="0"/>
        <v>56.5</v>
      </c>
      <c r="K22" s="20">
        <f t="shared" si="1"/>
        <v>23.379310344827587</v>
      </c>
      <c r="L22" s="21">
        <f t="shared" si="2"/>
        <v>11</v>
      </c>
    </row>
    <row r="23" spans="1:17" ht="17.25" customHeight="1">
      <c r="A23" s="23" t="s">
        <v>49</v>
      </c>
      <c r="B23" s="24">
        <v>3</v>
      </c>
      <c r="C23" s="25">
        <v>2.5</v>
      </c>
      <c r="D23" s="25">
        <v>3.5</v>
      </c>
      <c r="E23" s="25">
        <v>4</v>
      </c>
      <c r="F23" s="25">
        <v>4</v>
      </c>
      <c r="G23" s="25">
        <v>5</v>
      </c>
      <c r="H23" s="25">
        <v>4</v>
      </c>
      <c r="I23" s="26">
        <v>4</v>
      </c>
      <c r="J23" s="27">
        <f t="shared" si="0"/>
        <v>49.5</v>
      </c>
      <c r="K23" s="28">
        <f t="shared" si="1"/>
        <v>20.482758620689655</v>
      </c>
      <c r="L23" s="29">
        <f t="shared" si="2"/>
        <v>9</v>
      </c>
    </row>
    <row r="24" spans="1:17" ht="17.25" customHeight="1">
      <c r="A24" s="22" t="s">
        <v>50</v>
      </c>
      <c r="B24" s="17">
        <v>2.5</v>
      </c>
      <c r="C24" s="17">
        <v>1</v>
      </c>
      <c r="D24" s="17">
        <v>3.5</v>
      </c>
      <c r="E24" s="17">
        <v>1.5</v>
      </c>
      <c r="F24" s="17">
        <v>3.5</v>
      </c>
      <c r="G24" s="17">
        <v>5</v>
      </c>
      <c r="H24" s="17">
        <v>1.5</v>
      </c>
      <c r="I24" s="18">
        <v>2</v>
      </c>
      <c r="J24" s="19">
        <f t="shared" si="0"/>
        <v>31</v>
      </c>
      <c r="K24" s="20">
        <f t="shared" si="1"/>
        <v>12.827586206896552</v>
      </c>
      <c r="L24" s="21">
        <f t="shared" si="2"/>
        <v>4</v>
      </c>
    </row>
    <row r="25" spans="1:17" ht="17.25" customHeight="1">
      <c r="A25" s="22" t="s">
        <v>51</v>
      </c>
      <c r="B25" s="17">
        <v>1</v>
      </c>
      <c r="C25" s="17">
        <v>1</v>
      </c>
      <c r="D25" s="17">
        <v>5</v>
      </c>
      <c r="E25" s="17">
        <v>2</v>
      </c>
      <c r="F25" s="17">
        <v>5</v>
      </c>
      <c r="G25" s="17">
        <v>4</v>
      </c>
      <c r="H25" s="17">
        <v>2</v>
      </c>
      <c r="I25" s="18">
        <v>1</v>
      </c>
      <c r="J25" s="19">
        <f t="shared" si="0"/>
        <v>27</v>
      </c>
      <c r="K25" s="20">
        <f t="shared" si="1"/>
        <v>11.172413793103448</v>
      </c>
      <c r="L25" s="21">
        <f t="shared" si="2"/>
        <v>4</v>
      </c>
    </row>
    <row r="26" spans="1:17" ht="17.25" customHeight="1">
      <c r="A26" s="22"/>
      <c r="B26" s="17"/>
      <c r="C26" s="17"/>
      <c r="D26" s="17"/>
      <c r="E26" s="17"/>
      <c r="F26" s="17"/>
      <c r="G26" s="17"/>
      <c r="H26" s="17"/>
      <c r="I26" s="18"/>
      <c r="J26" s="19" t="str">
        <f>IF(COUNT(B26:I26)&gt;0,B26*$B$3+C26*$C$3+D26*$D$3+E26*$E$3+F26*$F$3+G26*$G$3+H26*$H$3+I26*$I$3,"")</f>
        <v/>
      </c>
      <c r="K26" s="20" t="str">
        <f>IF(COUNT(B26:I26)&gt;0,J26*$K$3/$J$3,"")</f>
        <v/>
      </c>
      <c r="L26" s="21" t="str">
        <f>IF(COUNT(B26:I26)&gt;0,IF(AND(K26&lt;=$B$33,K26&gt;$C$33),$B$32,0)
+IF(AND(K26&lt;=$C$33,K26&gt;$D$33),$C$32,0)
+IF(AND(K26&lt;=$D$33,K26&gt;$E$33),$D$32,0)
+IF(AND(K26&lt;=$E$33,K26&gt;$F$33),$E$32,0)
+IF(AND(K26&lt;=$F$33,K26&gt;$G$33),$F$32,0)
+IF(AND(K26&lt;=$G$33,K26&gt;$H$33),$G$32,0)
+IF(AND(K26&lt;=$H$33,K26&gt;$I$33),$H$32,0)
+IF(AND(K26&lt;=$I$33,K26&gt;$J$33),$I$32,0)
+IF(AND(K26&lt;=$J$33,K26&gt;$K$33),$J$32,0)
+IF(AND(K26&lt;=$K$33,K26&gt;$L$33),$K$32,0)
+IF(AND(K26&lt;=$L$33,K26&gt;$M$33),$L$32,0)
+IF(AND(K26&lt;=$M$33,K26&gt;$N$33),$M$32,0)
+IF(AND(K26&lt;=$N$33,K26&gt;$O$33),$N$32,0)
+IF(AND(K26&lt;=$O$33,K26&gt;$P$33),$O$32,0)
+IF(AND(K26&lt;=$P$33,K26&gt;$Q$33),$P$32,0)
+IF(AND(K26&lt;=$Q$33,K26&gt;=$R$33),$Q$32,0),"")</f>
        <v/>
      </c>
    </row>
    <row r="27" spans="1:17" ht="17.25" customHeight="1">
      <c r="A27" s="22"/>
      <c r="B27" s="17"/>
      <c r="C27" s="17"/>
      <c r="D27" s="17"/>
      <c r="E27" s="17"/>
      <c r="F27" s="17"/>
      <c r="G27" s="17"/>
      <c r="H27" s="17"/>
      <c r="I27" s="18"/>
      <c r="J27" s="19" t="str">
        <f t="shared" ref="J27:J28" si="3">IF(COUNT(B27:I27)&gt;0,B27*$B$3+C27*$C$3+D27*$D$3+E27*$E$3+F27*$F$3+G27*$G$3+H27*$H$3+I27*$I$3,"")</f>
        <v/>
      </c>
      <c r="K27" s="20" t="str">
        <f t="shared" ref="K27:K28" si="4">IF(COUNT(B27:I27)&gt;0,J27*$K$3/$J$3,"")</f>
        <v/>
      </c>
      <c r="L27" s="21" t="str">
        <f t="shared" ref="L27:L28" si="5">IF(COUNT(B27:I27)&gt;0,IF(AND(K27&lt;=$B$33,K27&gt;$C$33),$B$32,0)
+IF(AND(K27&lt;=$C$33,K27&gt;$D$33),$C$32,0)
+IF(AND(K27&lt;=$D$33,K27&gt;$E$33),$D$32,0)
+IF(AND(K27&lt;=$E$33,K27&gt;$F$33),$E$32,0)
+IF(AND(K27&lt;=$F$33,K27&gt;$G$33),$F$32,0)
+IF(AND(K27&lt;=$G$33,K27&gt;$H$33),$G$32,0)
+IF(AND(K27&lt;=$H$33,K27&gt;$I$33),$H$32,0)
+IF(AND(K27&lt;=$I$33,K27&gt;$J$33),$I$32,0)
+IF(AND(K27&lt;=$J$33,K27&gt;$K$33),$J$32,0)
+IF(AND(K27&lt;=$K$33,K27&gt;$L$33),$K$32,0)
+IF(AND(K27&lt;=$L$33,K27&gt;$M$33),$L$32,0)
+IF(AND(K27&lt;=$M$33,K27&gt;$N$33),$M$32,0)
+IF(AND(K27&lt;=$N$33,K27&gt;$O$33),$N$32,0)
+IF(AND(K27&lt;=$O$33,K27&gt;$P$33),$O$32,0)
+IF(AND(K27&lt;=$P$33,K27&gt;$Q$33),$P$32,0)
+IF(AND(K27&lt;=$Q$33,K27&gt;=$R$33),$Q$32,0),"")</f>
        <v/>
      </c>
    </row>
    <row r="28" spans="1:17" ht="17.25" customHeight="1">
      <c r="A28" s="23"/>
      <c r="B28" s="24"/>
      <c r="C28" s="25"/>
      <c r="D28" s="25"/>
      <c r="E28" s="25"/>
      <c r="F28" s="25"/>
      <c r="G28" s="25"/>
      <c r="H28" s="25"/>
      <c r="I28" s="26"/>
      <c r="J28" s="27" t="str">
        <f t="shared" si="3"/>
        <v/>
      </c>
      <c r="K28" s="28" t="str">
        <f t="shared" si="4"/>
        <v/>
      </c>
      <c r="L28" s="29" t="str">
        <f t="shared" si="5"/>
        <v/>
      </c>
    </row>
    <row r="29" spans="1:17" ht="17.25" customHeight="1">
      <c r="A29" s="6" t="s">
        <v>15</v>
      </c>
      <c r="B29" s="30">
        <f>AVERAGE(B4:B28)</f>
        <v>2.9318181818181817</v>
      </c>
      <c r="C29" s="30">
        <f t="shared" ref="C29:I29" si="6">AVERAGE(C4:C28)</f>
        <v>2.25</v>
      </c>
      <c r="D29" s="30">
        <f t="shared" si="6"/>
        <v>3.6136363636363638</v>
      </c>
      <c r="E29" s="30">
        <f t="shared" si="6"/>
        <v>3.3409090909090908</v>
      </c>
      <c r="F29" s="30">
        <f t="shared" si="6"/>
        <v>4.4090909090909092</v>
      </c>
      <c r="G29" s="30">
        <f t="shared" si="6"/>
        <v>4.5909090909090908</v>
      </c>
      <c r="H29" s="30">
        <f t="shared" si="6"/>
        <v>3.5</v>
      </c>
      <c r="I29" s="31">
        <f t="shared" si="6"/>
        <v>3.2954545454545454</v>
      </c>
      <c r="J29" s="32">
        <f>AVERAGE(J4:J28)</f>
        <v>45.56818181818182</v>
      </c>
      <c r="K29" s="32">
        <f>AVERAGE(K4:K28)</f>
        <v>18.85579937304075</v>
      </c>
      <c r="L29" s="33">
        <f>AVERAGE(L4:L28)</f>
        <v>8.3636363636363633</v>
      </c>
    </row>
    <row r="30" spans="1:17" ht="17.25" customHeight="1">
      <c r="A30" s="6" t="s">
        <v>22</v>
      </c>
      <c r="B30" s="34">
        <f>B29/5</f>
        <v>0.58636363636363631</v>
      </c>
      <c r="C30" s="35">
        <f t="shared" ref="C30:I30" si="7">C29/5</f>
        <v>0.45</v>
      </c>
      <c r="D30" s="35">
        <f t="shared" si="7"/>
        <v>0.72272727272727277</v>
      </c>
      <c r="E30" s="35">
        <f t="shared" si="7"/>
        <v>0.66818181818181821</v>
      </c>
      <c r="F30" s="35">
        <f t="shared" si="7"/>
        <v>0.88181818181818183</v>
      </c>
      <c r="G30" s="35">
        <f t="shared" si="7"/>
        <v>0.91818181818181821</v>
      </c>
      <c r="H30" s="35">
        <f t="shared" si="7"/>
        <v>0.7</v>
      </c>
      <c r="I30" s="36">
        <f t="shared" si="7"/>
        <v>0.65909090909090906</v>
      </c>
      <c r="J30" s="37"/>
      <c r="K30" s="11"/>
      <c r="L30" s="11"/>
    </row>
    <row r="31" spans="1:17" ht="17.25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7" ht="17.25" customHeight="1">
      <c r="A32" s="6" t="s">
        <v>1</v>
      </c>
      <c r="B32" s="38">
        <v>15</v>
      </c>
      <c r="C32" s="38">
        <v>14</v>
      </c>
      <c r="D32" s="38">
        <v>13</v>
      </c>
      <c r="E32" s="38">
        <v>12</v>
      </c>
      <c r="F32" s="38">
        <v>11</v>
      </c>
      <c r="G32" s="38">
        <v>10</v>
      </c>
      <c r="H32" s="38">
        <v>9</v>
      </c>
      <c r="I32" s="38">
        <v>8</v>
      </c>
      <c r="J32" s="38">
        <v>7</v>
      </c>
      <c r="K32" s="38">
        <v>6</v>
      </c>
      <c r="L32" s="38">
        <v>5</v>
      </c>
      <c r="M32" s="38">
        <v>4</v>
      </c>
      <c r="N32" s="38">
        <v>3</v>
      </c>
      <c r="O32" s="38">
        <v>2</v>
      </c>
      <c r="P32" s="38">
        <v>1</v>
      </c>
      <c r="Q32" s="39">
        <v>0</v>
      </c>
    </row>
    <row r="33" spans="1:18" ht="17.25" customHeight="1">
      <c r="A33" s="40" t="s">
        <v>16</v>
      </c>
      <c r="B33" s="3">
        <v>30</v>
      </c>
      <c r="C33" s="3">
        <v>28</v>
      </c>
      <c r="D33" s="3">
        <v>26.5</v>
      </c>
      <c r="E33" s="3">
        <v>25</v>
      </c>
      <c r="F33" s="3">
        <v>23.5</v>
      </c>
      <c r="G33" s="3">
        <v>22</v>
      </c>
      <c r="H33" s="3">
        <v>20.5</v>
      </c>
      <c r="I33" s="3">
        <v>19</v>
      </c>
      <c r="J33" s="3">
        <v>17.5</v>
      </c>
      <c r="K33" s="3">
        <v>16</v>
      </c>
      <c r="L33" s="3">
        <v>14.5</v>
      </c>
      <c r="M33" s="3">
        <v>13</v>
      </c>
      <c r="N33" s="3">
        <v>11</v>
      </c>
      <c r="O33" s="3">
        <v>9</v>
      </c>
      <c r="P33" s="3">
        <v>7</v>
      </c>
      <c r="Q33" s="4">
        <v>5</v>
      </c>
      <c r="R33" s="5">
        <v>0</v>
      </c>
    </row>
    <row r="34" spans="1:18" ht="17.25" customHeight="1">
      <c r="A34" s="6" t="s">
        <v>17</v>
      </c>
      <c r="B34" s="38">
        <f>SUMPRODUCT(($L$4:$L$28=B$32)*1)</f>
        <v>0</v>
      </c>
      <c r="C34" s="38">
        <f t="shared" ref="C34:Q34" si="8">SUMPRODUCT(($L$4:$L$28=C$32)*1)</f>
        <v>1</v>
      </c>
      <c r="D34" s="38">
        <f t="shared" si="8"/>
        <v>2</v>
      </c>
      <c r="E34" s="38">
        <f t="shared" si="8"/>
        <v>0</v>
      </c>
      <c r="F34" s="38">
        <f t="shared" si="8"/>
        <v>2</v>
      </c>
      <c r="G34" s="38">
        <f t="shared" si="8"/>
        <v>3</v>
      </c>
      <c r="H34" s="38">
        <f t="shared" si="8"/>
        <v>3</v>
      </c>
      <c r="I34" s="38">
        <f t="shared" si="8"/>
        <v>3</v>
      </c>
      <c r="J34" s="38">
        <f t="shared" si="8"/>
        <v>3</v>
      </c>
      <c r="K34" s="38">
        <f t="shared" si="8"/>
        <v>0</v>
      </c>
      <c r="L34" s="38">
        <f t="shared" si="8"/>
        <v>0</v>
      </c>
      <c r="M34" s="38">
        <f t="shared" si="8"/>
        <v>5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9">
        <f t="shared" si="8"/>
        <v>0</v>
      </c>
    </row>
    <row r="35" spans="1:18" ht="17.25" customHeight="1">
      <c r="A35" s="41" t="s">
        <v>18</v>
      </c>
      <c r="B35" s="42">
        <f>SUM(B34:Q34)</f>
        <v>22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8" ht="17.25" customHeight="1">
      <c r="A36" s="44" t="s">
        <v>15</v>
      </c>
      <c r="B36" s="45">
        <f>L29</f>
        <v>8.3636363636363633</v>
      </c>
      <c r="C36" s="46">
        <f>-B36/3+17/3</f>
        <v>2.8787878787878793</v>
      </c>
    </row>
    <row r="37" spans="1:18" ht="17.2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9" spans="1:18" ht="17.2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8" ht="17.25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8" ht="17.2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8" ht="17.2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8" ht="17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phoneticPr fontId="0" type="noConversion"/>
  <conditionalFormatting sqref="B4:I28">
    <cfRule type="colorScale" priority="1">
      <colorScale>
        <cfvo type="num" val="0"/>
        <cfvo type="num" val="2.5"/>
        <cfvo type="num" val="5"/>
        <color rgb="FFF8696B"/>
        <color rgb="FFFFEB84"/>
        <color rgb="FF63BE7B"/>
      </colorScale>
    </cfRule>
  </conditionalFormatting>
  <pageMargins left="0.35433070866141736" right="0.51181102362204722" top="0.33" bottom="0.27" header="0.23" footer="0.19685039370078741"/>
  <pageSetup paperSize="9" orientation="landscape" r:id="rId1"/>
  <headerFooter alignWithMargins="0">
    <oddHeader>&amp;C&amp;"TimesNewRomanPS,Fett"Mündliche Leistungen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topLeftCell="H1" workbookViewId="0">
      <selection activeCell="A5" sqref="A5:P6"/>
    </sheetView>
  </sheetViews>
  <sheetFormatPr baseColWidth="10" defaultRowHeight="15.75"/>
  <sheetData>
    <row r="1" spans="1:16">
      <c r="A1" s="1">
        <v>60</v>
      </c>
      <c r="B1" s="1">
        <v>56</v>
      </c>
      <c r="C1" s="1">
        <v>53</v>
      </c>
      <c r="D1" s="1">
        <v>50</v>
      </c>
      <c r="E1" s="1">
        <v>47</v>
      </c>
      <c r="F1" s="1">
        <v>44</v>
      </c>
      <c r="G1" s="1">
        <v>41</v>
      </c>
      <c r="H1" s="1">
        <v>38</v>
      </c>
      <c r="I1" s="1">
        <v>35</v>
      </c>
      <c r="J1" s="1">
        <v>32</v>
      </c>
      <c r="K1" s="1">
        <v>29</v>
      </c>
      <c r="L1" s="1">
        <v>26</v>
      </c>
      <c r="M1" s="1">
        <v>22</v>
      </c>
      <c r="N1" s="1">
        <v>18</v>
      </c>
      <c r="O1" s="1">
        <v>14</v>
      </c>
      <c r="P1" s="2">
        <v>10</v>
      </c>
    </row>
    <row r="2" spans="1:16">
      <c r="A2" s="1">
        <v>57</v>
      </c>
      <c r="B2" s="1">
        <v>54</v>
      </c>
      <c r="C2" s="1">
        <v>51</v>
      </c>
      <c r="D2" s="1">
        <v>48</v>
      </c>
      <c r="E2" s="1">
        <v>45</v>
      </c>
      <c r="F2" s="1">
        <v>42</v>
      </c>
      <c r="G2" s="1">
        <v>39</v>
      </c>
      <c r="H2" s="1">
        <v>36</v>
      </c>
      <c r="I2" s="1">
        <v>33</v>
      </c>
      <c r="J2" s="1">
        <v>30</v>
      </c>
      <c r="K2" s="1">
        <v>27</v>
      </c>
      <c r="L2" s="1">
        <v>23</v>
      </c>
      <c r="M2" s="1">
        <v>19</v>
      </c>
      <c r="N2" s="1">
        <v>15</v>
      </c>
      <c r="O2" s="1">
        <v>11</v>
      </c>
      <c r="P2" s="2">
        <v>0</v>
      </c>
    </row>
    <row r="5" spans="1:16">
      <c r="A5">
        <f>A1/2</f>
        <v>30</v>
      </c>
      <c r="B5">
        <f t="shared" ref="B5:K5" si="0">B1/2</f>
        <v>28</v>
      </c>
      <c r="C5">
        <f t="shared" si="0"/>
        <v>26.5</v>
      </c>
      <c r="D5">
        <f t="shared" si="0"/>
        <v>25</v>
      </c>
      <c r="E5">
        <f t="shared" si="0"/>
        <v>23.5</v>
      </c>
      <c r="F5">
        <f t="shared" si="0"/>
        <v>22</v>
      </c>
      <c r="G5">
        <f t="shared" si="0"/>
        <v>20.5</v>
      </c>
      <c r="H5">
        <f t="shared" si="0"/>
        <v>19</v>
      </c>
      <c r="I5">
        <f t="shared" si="0"/>
        <v>17.5</v>
      </c>
      <c r="J5">
        <f t="shared" si="0"/>
        <v>16</v>
      </c>
      <c r="K5">
        <f t="shared" si="0"/>
        <v>14.5</v>
      </c>
      <c r="L5">
        <f t="shared" ref="L5:P6" si="1">L1/2</f>
        <v>13</v>
      </c>
      <c r="M5">
        <f t="shared" si="1"/>
        <v>11</v>
      </c>
      <c r="N5">
        <f t="shared" si="1"/>
        <v>9</v>
      </c>
      <c r="O5">
        <f t="shared" si="1"/>
        <v>7</v>
      </c>
      <c r="P5">
        <f t="shared" si="1"/>
        <v>5</v>
      </c>
    </row>
    <row r="6" spans="1:16">
      <c r="A6">
        <f>A2/2</f>
        <v>28.5</v>
      </c>
      <c r="B6">
        <f t="shared" ref="B6:K6" si="2">B2/2</f>
        <v>27</v>
      </c>
      <c r="C6">
        <f t="shared" si="2"/>
        <v>25.5</v>
      </c>
      <c r="D6">
        <f t="shared" si="2"/>
        <v>24</v>
      </c>
      <c r="E6">
        <f t="shared" si="2"/>
        <v>22.5</v>
      </c>
      <c r="F6">
        <f t="shared" si="2"/>
        <v>21</v>
      </c>
      <c r="G6">
        <f t="shared" si="2"/>
        <v>19.5</v>
      </c>
      <c r="H6">
        <f t="shared" si="2"/>
        <v>18</v>
      </c>
      <c r="I6">
        <f t="shared" si="2"/>
        <v>16.5</v>
      </c>
      <c r="J6">
        <f t="shared" si="2"/>
        <v>15</v>
      </c>
      <c r="K6">
        <f t="shared" si="2"/>
        <v>13.5</v>
      </c>
      <c r="L6">
        <f t="shared" si="1"/>
        <v>11.5</v>
      </c>
      <c r="M6">
        <f t="shared" si="1"/>
        <v>9.5</v>
      </c>
      <c r="N6">
        <f t="shared" si="1"/>
        <v>7.5</v>
      </c>
      <c r="O6">
        <f t="shared" si="1"/>
        <v>5.5</v>
      </c>
      <c r="P6">
        <f t="shared" si="1"/>
        <v>0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>
      <selection sqref="A1:A13"/>
    </sheetView>
  </sheetViews>
  <sheetFormatPr baseColWidth="10" defaultRowHeight="15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  <row r="8" spans="1:1">
      <c r="A8" t="s">
        <v>9</v>
      </c>
    </row>
    <row r="9" spans="1:1">
      <c r="A9" t="s">
        <v>10</v>
      </c>
    </row>
    <row r="10" spans="1:1">
      <c r="A10" t="s">
        <v>11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</sheetData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7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Ralph Schwörer</cp:lastModifiedBy>
  <cp:lastPrinted>2012-03-31T23:16:24Z</cp:lastPrinted>
  <dcterms:created xsi:type="dcterms:W3CDTF">2009-11-02T17:07:13Z</dcterms:created>
  <dcterms:modified xsi:type="dcterms:W3CDTF">2012-03-31T23:16:25Z</dcterms:modified>
</cp:coreProperties>
</file>